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\natalie0312\_04_submit\"/>
    </mc:Choice>
  </mc:AlternateContent>
  <xr:revisionPtr revIDLastSave="0" documentId="13_ncr:1_{D0708A7F-5268-4AAF-8709-4824901CB437}" xr6:coauthVersionLast="36" xr6:coauthVersionMax="47" xr10:uidLastSave="{00000000-0000-0000-0000-000000000000}"/>
  <bookViews>
    <workbookView xWindow="0" yWindow="735" windowWidth="29400" windowHeight="17220" xr2:uid="{F9913229-B70C-7644-B5AC-566B1D35A8B3}"/>
  </bookViews>
  <sheets>
    <sheet name="Adjustment" sheetId="1" r:id="rId1"/>
    <sheet name="Adjustment result" sheetId="2" r:id="rId2"/>
    <sheet name="requirement" sheetId="3" r:id="rId3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2" l="1"/>
  <c r="P20" i="2"/>
  <c r="P19" i="2"/>
  <c r="F26" i="2"/>
  <c r="E26" i="2"/>
  <c r="G25" i="2"/>
  <c r="B25" i="2"/>
  <c r="G22" i="2"/>
  <c r="P24" i="2" s="1"/>
  <c r="B22" i="2"/>
  <c r="G19" i="2"/>
  <c r="B19" i="2"/>
  <c r="G18" i="2"/>
  <c r="B18" i="2"/>
  <c r="G17" i="2"/>
  <c r="B17" i="2"/>
  <c r="G16" i="2"/>
  <c r="B16" i="2"/>
  <c r="G15" i="2"/>
  <c r="B15" i="2"/>
  <c r="G14" i="2"/>
  <c r="B14" i="2"/>
  <c r="G11" i="2"/>
  <c r="P13" i="2" s="1"/>
  <c r="B11" i="2"/>
  <c r="G8" i="2"/>
  <c r="O10" i="2" s="1"/>
  <c r="B8" i="2"/>
  <c r="G7" i="2"/>
  <c r="F18" i="1"/>
  <c r="E18" i="1"/>
  <c r="G7" i="1"/>
  <c r="G8" i="1"/>
  <c r="G9" i="1"/>
  <c r="G10" i="1"/>
  <c r="G11" i="1"/>
  <c r="G12" i="1"/>
  <c r="G13" i="1"/>
  <c r="G14" i="1"/>
  <c r="G15" i="1"/>
  <c r="G16" i="1"/>
  <c r="G17" i="1"/>
  <c r="B9" i="1"/>
  <c r="B10" i="1"/>
  <c r="B11" i="1"/>
  <c r="B12" i="1"/>
  <c r="B13" i="1"/>
  <c r="B14" i="1"/>
  <c r="B15" i="1"/>
  <c r="B16" i="1"/>
  <c r="B17" i="1"/>
  <c r="B8" i="1"/>
  <c r="O11" i="2" l="1"/>
  <c r="O12" i="2"/>
  <c r="P8" i="2"/>
  <c r="P9" i="2"/>
  <c r="O22" i="2"/>
  <c r="G18" i="1"/>
  <c r="O23" i="2"/>
  <c r="G26" i="2"/>
</calcChain>
</file>

<file path=xl/sharedStrings.xml><?xml version="1.0" encoding="utf-8"?>
<sst xmlns="http://schemas.openxmlformats.org/spreadsheetml/2006/main" count="136" uniqueCount="51">
  <si>
    <t>KR_KTBT00000</t>
  </si>
  <si>
    <t>ISIN-Code-ESTD</t>
  </si>
  <si>
    <t>KR103501GD32</t>
  </si>
  <si>
    <t>KR103501GD65</t>
  </si>
  <si>
    <t>KR103501GD99</t>
  </si>
  <si>
    <t>KR10350271C8</t>
  </si>
  <si>
    <t>KR103502G6C4</t>
  </si>
  <si>
    <t>KR103502G768</t>
  </si>
  <si>
    <t>KR103502G867</t>
  </si>
  <si>
    <t>KR103502GA34</t>
  </si>
  <si>
    <t>KR103502GC32</t>
  </si>
  <si>
    <t>KR103502GD31</t>
  </si>
  <si>
    <t>KR103502GD64</t>
  </si>
  <si>
    <t>Grand Total</t>
  </si>
  <si>
    <t>Book</t>
  </si>
  <si>
    <t>KR_KTBT</t>
  </si>
  <si>
    <t>Buy</t>
  </si>
  <si>
    <t>Sell</t>
  </si>
  <si>
    <t>GrandTotal</t>
  </si>
  <si>
    <t>PCCO</t>
  </si>
  <si>
    <t>N/A</t>
  </si>
  <si>
    <t>Amount in func</t>
  </si>
  <si>
    <t>BMF ID</t>
  </si>
  <si>
    <t>A1311000</t>
  </si>
  <si>
    <t>A1311001</t>
  </si>
  <si>
    <t>A1311002</t>
  </si>
  <si>
    <t>A1311003</t>
  </si>
  <si>
    <t>A1311004</t>
  </si>
  <si>
    <t>A1311005</t>
  </si>
  <si>
    <t>A1311006</t>
  </si>
  <si>
    <t>A1311008</t>
  </si>
  <si>
    <t>A1311009</t>
  </si>
  <si>
    <t>P1375000</t>
  </si>
  <si>
    <t>用咗Vlookup整呢3個columns</t>
  </si>
  <si>
    <t>Account</t>
  </si>
  <si>
    <t>Debit</t>
  </si>
  <si>
    <t>Credit</t>
  </si>
  <si>
    <t>主要做嘅adj係呢3個columns</t>
  </si>
  <si>
    <t>Situation 1</t>
  </si>
  <si>
    <t>PCEC</t>
  </si>
  <si>
    <t>Situation 1: 
GrandTotal &lt; 0</t>
  </si>
  <si>
    <t>Situation 2:
GrandTotal &gt; 0</t>
  </si>
  <si>
    <t>Special case 1:
GrandTotal &lt; 0</t>
  </si>
  <si>
    <t xml:space="preserve">If Grand Total = 0 </t>
  </si>
  <si>
    <t>No adj</t>
  </si>
  <si>
    <t>If GrandTotal &gt; 0</t>
  </si>
  <si>
    <t>NA</t>
  </si>
  <si>
    <t>Debit GrandTotal</t>
  </si>
  <si>
    <t>Credit GrandTotal</t>
  </si>
  <si>
    <t>If GrandTotal &lt; 0</t>
  </si>
  <si>
    <t>Special case 2: GrandTotal &gt;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</si>
</sst>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" fontId="0" fillId="0" borderId="0" xfId="0" applyNumberFormat="1"/>
    <xf numFmtId="0" fontId="3" fillId="0" borderId="0" xfId="0" applyFont="1"/>
    <xf numFmtId="0" fontId="1" fillId="2" borderId="0" xfId="0" applyFont="1" applyFill="1"/>
    <xf numFmtId="4" fontId="1" fillId="2" borderId="0" xfId="0" applyNumberFormat="1" applyFont="1" applyFill="1"/>
    <xf numFmtId="0" fontId="0" fillId="0" borderId="0" xfId="0" applyAlignment="1">
      <alignment horizontal="right"/>
    </xf>
    <xf numFmtId="0" fontId="0" fillId="3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6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3A8715-7CF0-8248-8AD3-0498671C0292}" name="Table1" displayName="Table1" ref="C6:G18" totalsRowShown="0">
  <autoFilter ref="C6:G18" xr:uid="{C23A8715-7CF0-8248-8AD3-0498671C0292}"/>
  <tableColumns count="5">
    <tableColumn id="1" xr3:uid="{E02DD353-D034-DC4C-B5BB-5E170776CBE2}" name="ISIN-Code-ESTD"/>
    <tableColumn id="2" xr3:uid="{99468E2F-458A-4840-8F18-02B94CB945FE}" name="Book"/>
    <tableColumn id="3" xr3:uid="{73D07871-DD0D-A040-8A15-CC8E7208587D}" name="Buy" dataDxfId="5"/>
    <tableColumn id="4" xr3:uid="{2933A433-111E-9940-9DCD-31F3A2231E4D}" name="Sell" dataDxfId="4"/>
    <tableColumn id="5" xr3:uid="{66F2BF35-E2C7-5B4A-A86B-B54F61248388}" name="GrandTotal" dataDxfId="3">
      <calculatedColumnFormula>SUM(Table1[[#This Row],[Buy]],Table1[[#This Row],[Sell]])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4B722A6-22B0-8540-B9B9-270FE87A22C1}" name="Table13" displayName="Table13" ref="C6:G26" totalsRowShown="0">
  <autoFilter ref="C6:G26" xr:uid="{A4B722A6-22B0-8540-B9B9-270FE87A22C1}"/>
  <tableColumns count="5">
    <tableColumn id="1" xr3:uid="{95752394-3AC2-3E44-BC9A-161C97A79833}" name="ISIN-Code-ESTD"/>
    <tableColumn id="2" xr3:uid="{9F73BC3D-2D61-1242-A341-DB5DE5E35C38}" name="Book"/>
    <tableColumn id="3" xr3:uid="{900BD358-99B7-EF4B-8CA2-FFDEAE9AF0E9}" name="Buy" dataDxfId="2"/>
    <tableColumn id="4" xr3:uid="{01A7E2FD-19A2-6A4D-8CDF-04237F7BA1BE}" name="Sell" dataDxfId="1"/>
    <tableColumn id="5" xr3:uid="{48D28551-4C17-EF4D-9F48-3246D6BA1E9E}" name="GrandTotal" dataDxfId="0">
      <calculatedColumnFormula>SUM(Table13[[#This Row],[Buy]],Table13[[#This Row],[Sell]])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83BCE-55C9-9848-884D-D202A6F21F99}">
  <sheetPr codeName="Sheet1"/>
  <dimension ref="B4:O18"/>
  <sheetViews>
    <sheetView tabSelected="1" workbookViewId="0">
      <selection activeCell="C10" sqref="C10"/>
    </sheetView>
  </sheetViews>
  <sheetFormatPr defaultColWidth="11" defaultRowHeight="15.75" x14ac:dyDescent="0.25"/>
  <cols>
    <col min="1" max="2" width="18.125" bestFit="1" customWidth="1"/>
    <col min="3" max="3" width="16.625" bestFit="1" customWidth="1"/>
    <col min="4" max="4" width="8.5" style="1" bestFit="1" customWidth="1"/>
    <col min="5" max="5" width="18" style="1" bestFit="1" customWidth="1"/>
    <col min="6" max="6" width="17.375" style="1" bestFit="1" customWidth="1"/>
    <col min="7" max="7" width="15.875" bestFit="1" customWidth="1"/>
    <col min="10" max="10" width="17" style="1" bestFit="1" customWidth="1"/>
  </cols>
  <sheetData>
    <row r="4" spans="2:15" x14ac:dyDescent="0.25">
      <c r="I4" s="9" t="s">
        <v>33</v>
      </c>
      <c r="J4" s="9"/>
      <c r="K4" s="9"/>
    </row>
    <row r="6" spans="2:15" x14ac:dyDescent="0.25">
      <c r="C6" t="s">
        <v>1</v>
      </c>
      <c r="D6" t="s">
        <v>14</v>
      </c>
      <c r="E6" s="1" t="s">
        <v>16</v>
      </c>
      <c r="F6" s="1" t="s">
        <v>17</v>
      </c>
      <c r="G6" s="1" t="s">
        <v>18</v>
      </c>
      <c r="H6" s="3"/>
      <c r="I6" s="3" t="s">
        <v>19</v>
      </c>
      <c r="J6" s="4" t="s">
        <v>21</v>
      </c>
      <c r="K6" s="3" t="s">
        <v>22</v>
      </c>
      <c r="L6" s="3"/>
      <c r="M6" s="3" t="s">
        <v>34</v>
      </c>
      <c r="N6" s="3" t="s">
        <v>35</v>
      </c>
      <c r="O6" s="3" t="s">
        <v>36</v>
      </c>
    </row>
    <row r="7" spans="2:15" x14ac:dyDescent="0.25">
      <c r="B7" t="s">
        <v>0</v>
      </c>
      <c r="C7" t="s">
        <v>2</v>
      </c>
      <c r="D7" t="s">
        <v>15</v>
      </c>
      <c r="E7" s="1">
        <v>-1987700000</v>
      </c>
      <c r="F7" s="1">
        <v>1988300000</v>
      </c>
      <c r="G7" s="1">
        <f>SUM(Table1[[#This Row],[Buy]],Table1[[#This Row],[Sell]])</f>
        <v>600000</v>
      </c>
      <c r="I7" t="s">
        <v>23</v>
      </c>
      <c r="J7" s="1">
        <v>995300</v>
      </c>
      <c r="K7">
        <v>4436928</v>
      </c>
    </row>
    <row r="8" spans="2:15" x14ac:dyDescent="0.25">
      <c r="B8" t="str">
        <f>C8&amp;RIGHT(D8,4)</f>
        <v>KR103501GD65KTBT</v>
      </c>
      <c r="C8" t="s">
        <v>3</v>
      </c>
      <c r="D8" t="s">
        <v>15</v>
      </c>
      <c r="E8" s="1">
        <v>-989850000</v>
      </c>
      <c r="F8" s="1">
        <v>989400000</v>
      </c>
      <c r="G8" s="1">
        <f>SUM(Table1[[#This Row],[Buy]],Table1[[#This Row],[Sell]])</f>
        <v>-450000</v>
      </c>
      <c r="I8" t="s">
        <v>23</v>
      </c>
      <c r="J8" s="1">
        <v>63301743035</v>
      </c>
      <c r="K8">
        <v>44442126</v>
      </c>
    </row>
    <row r="9" spans="2:15" x14ac:dyDescent="0.25">
      <c r="B9" t="str">
        <f t="shared" ref="B9:B17" si="0">C9&amp;RIGHT(D9,4)</f>
        <v>KR103501GD99KTBT</v>
      </c>
      <c r="C9" t="s">
        <v>4</v>
      </c>
      <c r="D9" t="s">
        <v>15</v>
      </c>
      <c r="F9" s="1">
        <v>42758184</v>
      </c>
      <c r="G9" s="1">
        <f>SUM(Table1[[#This Row],[Buy]],Table1[[#This Row],[Sell]])</f>
        <v>42758184</v>
      </c>
      <c r="I9" t="s">
        <v>24</v>
      </c>
      <c r="J9" s="1">
        <v>42549080538</v>
      </c>
      <c r="K9" t="s">
        <v>20</v>
      </c>
    </row>
    <row r="10" spans="2:15" x14ac:dyDescent="0.25">
      <c r="B10" t="str">
        <f t="shared" si="0"/>
        <v>KR10350271C8KTBT</v>
      </c>
      <c r="C10" t="s">
        <v>5</v>
      </c>
      <c r="D10" t="s">
        <v>15</v>
      </c>
      <c r="E10" s="1">
        <v>-2043800000</v>
      </c>
      <c r="G10" s="1">
        <f>SUM(Table1[[#This Row],[Buy]],Table1[[#This Row],[Sell]])</f>
        <v>-2043800000</v>
      </c>
      <c r="I10" t="s">
        <v>25</v>
      </c>
      <c r="J10" s="1">
        <v>2480779330</v>
      </c>
      <c r="K10">
        <v>44412025</v>
      </c>
    </row>
    <row r="11" spans="2:15" x14ac:dyDescent="0.25">
      <c r="B11" t="str">
        <f t="shared" si="0"/>
        <v>KR103502G6C4KTBT</v>
      </c>
      <c r="C11" t="s">
        <v>6</v>
      </c>
      <c r="D11" t="s">
        <v>15</v>
      </c>
      <c r="F11" s="1">
        <v>2797500000</v>
      </c>
      <c r="G11" s="1">
        <f>SUM(Table1[[#This Row],[Buy]],Table1[[#This Row],[Sell]])</f>
        <v>2797500000</v>
      </c>
      <c r="I11" t="s">
        <v>26</v>
      </c>
      <c r="J11" s="1">
        <v>5156973842</v>
      </c>
      <c r="K11" s="2" t="s">
        <v>20</v>
      </c>
    </row>
    <row r="12" spans="2:15" x14ac:dyDescent="0.25">
      <c r="B12" t="str">
        <f t="shared" si="0"/>
        <v>KR103502G768KTBT</v>
      </c>
      <c r="C12" t="s">
        <v>7</v>
      </c>
      <c r="D12" t="s">
        <v>15</v>
      </c>
      <c r="E12" s="1">
        <v>-1419000000</v>
      </c>
      <c r="G12" s="1">
        <f>SUM(Table1[[#This Row],[Buy]],Table1[[#This Row],[Sell]])</f>
        <v>-1419000000</v>
      </c>
      <c r="I12" t="s">
        <v>27</v>
      </c>
      <c r="J12" s="1">
        <v>1495800150</v>
      </c>
      <c r="K12">
        <v>44321396</v>
      </c>
    </row>
    <row r="13" spans="2:15" x14ac:dyDescent="0.25">
      <c r="B13" t="str">
        <f t="shared" si="0"/>
        <v>KR103502G867KTBT</v>
      </c>
      <c r="C13" t="s">
        <v>8</v>
      </c>
      <c r="D13" t="s">
        <v>15</v>
      </c>
      <c r="F13" s="1">
        <v>351789225</v>
      </c>
      <c r="G13" s="1">
        <f>SUM(Table1[[#This Row],[Buy]],Table1[[#This Row],[Sell]])</f>
        <v>351789225</v>
      </c>
      <c r="I13" t="s">
        <v>28</v>
      </c>
      <c r="J13" s="1">
        <v>5091133908</v>
      </c>
      <c r="K13" s="2" t="s">
        <v>20</v>
      </c>
    </row>
    <row r="14" spans="2:15" x14ac:dyDescent="0.25">
      <c r="B14" t="str">
        <f t="shared" si="0"/>
        <v>KR103502GA34KTBT</v>
      </c>
      <c r="C14" t="s">
        <v>9</v>
      </c>
      <c r="D14" t="s">
        <v>15</v>
      </c>
      <c r="F14" s="1">
        <v>3953730000</v>
      </c>
      <c r="G14" s="1">
        <f>SUM(Table1[[#This Row],[Buy]],Table1[[#This Row],[Sell]])</f>
        <v>3953730000</v>
      </c>
      <c r="I14" t="s">
        <v>29</v>
      </c>
      <c r="J14" s="1">
        <v>3329227440</v>
      </c>
      <c r="K14" s="2" t="s">
        <v>20</v>
      </c>
    </row>
    <row r="15" spans="2:15" x14ac:dyDescent="0.25">
      <c r="B15" t="str">
        <f t="shared" si="0"/>
        <v>KR103502GC32KTBT</v>
      </c>
      <c r="C15" t="s">
        <v>10</v>
      </c>
      <c r="D15" t="s">
        <v>15</v>
      </c>
      <c r="E15" s="1">
        <v>-3918497400</v>
      </c>
      <c r="G15" s="1">
        <f>SUM(Table1[[#This Row],[Buy]],Table1[[#This Row],[Sell]])</f>
        <v>-3918497400</v>
      </c>
      <c r="I15" t="s">
        <v>32</v>
      </c>
      <c r="J15" s="1">
        <v>-13864315868</v>
      </c>
      <c r="K15" s="2" t="s">
        <v>20</v>
      </c>
    </row>
    <row r="16" spans="2:15" x14ac:dyDescent="0.25">
      <c r="B16" t="str">
        <f t="shared" si="0"/>
        <v>KR103502GD31KTBT</v>
      </c>
      <c r="C16" t="s">
        <v>11</v>
      </c>
      <c r="D16" t="s">
        <v>15</v>
      </c>
      <c r="E16" s="1">
        <v>-26209300000</v>
      </c>
      <c r="F16" s="1">
        <v>30782905000</v>
      </c>
      <c r="G16" s="1">
        <f>SUM(Table1[[#This Row],[Buy]],Table1[[#This Row],[Sell]])</f>
        <v>4573605000</v>
      </c>
      <c r="I16" t="s">
        <v>30</v>
      </c>
      <c r="J16" s="1">
        <v>-4677605000</v>
      </c>
      <c r="K16">
        <v>44310962</v>
      </c>
    </row>
    <row r="17" spans="2:11" x14ac:dyDescent="0.25">
      <c r="B17" t="str">
        <f t="shared" si="0"/>
        <v>KR103502GD64KTBT</v>
      </c>
      <c r="C17" t="s">
        <v>12</v>
      </c>
      <c r="D17" t="s">
        <v>15</v>
      </c>
      <c r="E17" s="1">
        <v>-255608600000</v>
      </c>
      <c r="F17" s="1">
        <v>250793115000</v>
      </c>
      <c r="G17" s="1">
        <f>SUM(Table1[[#This Row],[Buy]],Table1[[#This Row],[Sell]])</f>
        <v>-4815485000</v>
      </c>
      <c r="I17" t="s">
        <v>31</v>
      </c>
      <c r="J17" s="1">
        <v>-4243344128</v>
      </c>
      <c r="K17">
        <v>44301797</v>
      </c>
    </row>
    <row r="18" spans="2:11" x14ac:dyDescent="0.25">
      <c r="C18" t="s">
        <v>13</v>
      </c>
      <c r="D18"/>
      <c r="E18" s="1">
        <f>SUM(E7:E17)</f>
        <v>-292176747400</v>
      </c>
      <c r="F18" s="1">
        <f>SUM(F7:F17)</f>
        <v>291699497409</v>
      </c>
      <c r="G18" s="1">
        <f>SUM(G7:G17)</f>
        <v>-477249991</v>
      </c>
    </row>
  </sheetData>
  <mergeCells count="1">
    <mergeCell ref="I4:K4"/>
  </mergeCells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866BA-53FD-F449-A51C-CF09B794794D}">
  <sheetPr codeName="Sheet2"/>
  <dimension ref="A4:P31"/>
  <sheetViews>
    <sheetView zoomScale="85" zoomScaleNormal="85" workbookViewId="0">
      <selection activeCell="I8" sqref="I8"/>
    </sheetView>
  </sheetViews>
  <sheetFormatPr defaultColWidth="11" defaultRowHeight="15.75" x14ac:dyDescent="0.25"/>
  <cols>
    <col min="1" max="2" width="18.125" bestFit="1" customWidth="1"/>
    <col min="3" max="3" width="16.625" bestFit="1" customWidth="1"/>
    <col min="4" max="4" width="8.5" style="1" bestFit="1" customWidth="1"/>
    <col min="5" max="5" width="18" style="1" bestFit="1" customWidth="1"/>
    <col min="6" max="6" width="17.375" style="1" bestFit="1" customWidth="1"/>
    <col min="7" max="7" width="15.875" bestFit="1" customWidth="1"/>
    <col min="11" max="11" width="17" style="1" bestFit="1" customWidth="1"/>
    <col min="15" max="16" width="17" bestFit="1" customWidth="1"/>
  </cols>
  <sheetData>
    <row r="4" spans="1:16" x14ac:dyDescent="0.25">
      <c r="C4" s="9"/>
      <c r="D4" s="9"/>
      <c r="E4" s="9"/>
      <c r="F4" s="9"/>
      <c r="G4" s="9"/>
      <c r="J4" s="9"/>
      <c r="K4" s="9"/>
      <c r="L4" s="9"/>
      <c r="N4" s="9" t="s">
        <v>37</v>
      </c>
      <c r="O4" s="9"/>
      <c r="P4" s="9"/>
    </row>
    <row r="6" spans="1:16" x14ac:dyDescent="0.25">
      <c r="C6" t="s">
        <v>1</v>
      </c>
      <c r="D6" t="s">
        <v>14</v>
      </c>
      <c r="E6" s="1" t="s">
        <v>16</v>
      </c>
      <c r="F6" s="1" t="s">
        <v>17</v>
      </c>
      <c r="G6" s="1" t="s">
        <v>18</v>
      </c>
      <c r="H6" s="3"/>
      <c r="I6" s="3" t="s">
        <v>39</v>
      </c>
      <c r="J6" s="3" t="s">
        <v>19</v>
      </c>
      <c r="K6" s="4" t="s">
        <v>21</v>
      </c>
      <c r="L6" s="3" t="s">
        <v>22</v>
      </c>
      <c r="M6" s="3"/>
      <c r="N6" s="3" t="s">
        <v>34</v>
      </c>
      <c r="O6" s="3" t="s">
        <v>35</v>
      </c>
      <c r="P6" s="3" t="s">
        <v>36</v>
      </c>
    </row>
    <row r="7" spans="1:16" x14ac:dyDescent="0.25">
      <c r="B7" t="s">
        <v>0</v>
      </c>
      <c r="C7" t="s">
        <v>2</v>
      </c>
      <c r="D7" t="s">
        <v>15</v>
      </c>
      <c r="E7" s="1">
        <v>-1987700000</v>
      </c>
      <c r="F7" s="1">
        <v>1988300000</v>
      </c>
      <c r="G7" s="1">
        <f>SUM(Table13[[#This Row],[Buy]],Table13[[#This Row],[Sell]])</f>
        <v>600000</v>
      </c>
      <c r="J7" t="s">
        <v>23</v>
      </c>
      <c r="K7" s="1">
        <v>995300</v>
      </c>
      <c r="L7">
        <v>4436928</v>
      </c>
      <c r="O7" s="1"/>
    </row>
    <row r="8" spans="1:16" x14ac:dyDescent="0.25">
      <c r="A8" s="10" t="s">
        <v>40</v>
      </c>
      <c r="B8" t="str">
        <f>C8&amp;RIGHT(D8,4)</f>
        <v>KR103501GD65KTBT</v>
      </c>
      <c r="C8" t="s">
        <v>3</v>
      </c>
      <c r="D8" t="s">
        <v>15</v>
      </c>
      <c r="E8" s="1">
        <v>-989850000</v>
      </c>
      <c r="F8" s="1">
        <v>989400000</v>
      </c>
      <c r="G8" s="1">
        <f>SUM(Table13[[#This Row],[Buy]],Table13[[#This Row],[Sell]])</f>
        <v>-450000</v>
      </c>
      <c r="I8">
        <v>302210</v>
      </c>
      <c r="J8" t="s">
        <v>23</v>
      </c>
      <c r="K8" s="1">
        <v>63301743035</v>
      </c>
      <c r="L8">
        <v>44442126</v>
      </c>
      <c r="N8" s="5">
        <v>1020</v>
      </c>
      <c r="P8" s="1">
        <f>ABS(G8)</f>
        <v>450000</v>
      </c>
    </row>
    <row r="9" spans="1:16" x14ac:dyDescent="0.25">
      <c r="A9" s="11"/>
      <c r="D9"/>
      <c r="G9" s="1"/>
      <c r="I9">
        <v>921810</v>
      </c>
      <c r="J9">
        <v>92100100</v>
      </c>
      <c r="N9" s="5">
        <v>8600</v>
      </c>
      <c r="P9" s="1">
        <f>ABS(G8)</f>
        <v>450000</v>
      </c>
    </row>
    <row r="10" spans="1:16" x14ac:dyDescent="0.25">
      <c r="A10" s="11"/>
      <c r="D10"/>
      <c r="G10" s="1"/>
      <c r="I10">
        <v>922910</v>
      </c>
      <c r="J10">
        <v>98900100</v>
      </c>
      <c r="N10" s="5">
        <v>8601</v>
      </c>
      <c r="O10" s="1">
        <f>ABS(G8)</f>
        <v>450000</v>
      </c>
    </row>
    <row r="11" spans="1:16" ht="31.5" x14ac:dyDescent="0.25">
      <c r="A11" s="7" t="s">
        <v>41</v>
      </c>
      <c r="B11" t="str">
        <f t="shared" ref="B11:B25" si="0">C11&amp;RIGHT(D11,4)</f>
        <v>KR103501GD99KTBT</v>
      </c>
      <c r="C11" t="s">
        <v>4</v>
      </c>
      <c r="D11" t="s">
        <v>15</v>
      </c>
      <c r="F11" s="1">
        <v>42758184</v>
      </c>
      <c r="G11" s="1">
        <f>SUM(Table13[[#This Row],[Buy]],Table13[[#This Row],[Sell]])</f>
        <v>42758184</v>
      </c>
      <c r="I11">
        <v>302210</v>
      </c>
      <c r="J11" t="s">
        <v>23</v>
      </c>
      <c r="K11" s="1">
        <v>42549080538</v>
      </c>
      <c r="L11" t="s">
        <v>20</v>
      </c>
      <c r="N11" s="5">
        <v>1020</v>
      </c>
      <c r="O11" s="1">
        <f>ABS(G11)</f>
        <v>42758184</v>
      </c>
    </row>
    <row r="12" spans="1:16" x14ac:dyDescent="0.25">
      <c r="A12" s="8"/>
      <c r="D12"/>
      <c r="G12" s="1"/>
      <c r="I12">
        <v>921810</v>
      </c>
      <c r="J12">
        <v>92100100</v>
      </c>
      <c r="N12" s="5">
        <v>8600</v>
      </c>
      <c r="O12" s="1">
        <f>ABS(G11)</f>
        <v>42758184</v>
      </c>
    </row>
    <row r="13" spans="1:16" x14ac:dyDescent="0.25">
      <c r="A13" s="8"/>
      <c r="D13"/>
      <c r="G13" s="1"/>
      <c r="I13">
        <v>922910</v>
      </c>
      <c r="J13">
        <v>98900100</v>
      </c>
      <c r="N13" s="5">
        <v>8601</v>
      </c>
      <c r="P13" s="1">
        <f>ABS(G11)</f>
        <v>42758184</v>
      </c>
    </row>
    <row r="14" spans="1:16" x14ac:dyDescent="0.25">
      <c r="B14" t="str">
        <f t="shared" si="0"/>
        <v>KR10350271C8KTBT</v>
      </c>
      <c r="C14" t="s">
        <v>5</v>
      </c>
      <c r="D14" t="s">
        <v>15</v>
      </c>
      <c r="E14" s="1">
        <v>-2043800000</v>
      </c>
      <c r="G14" s="1">
        <f>SUM(Table13[[#This Row],[Buy]],Table13[[#This Row],[Sell]])</f>
        <v>-2043800000</v>
      </c>
      <c r="J14" t="s">
        <v>23</v>
      </c>
      <c r="K14" s="1">
        <v>2480779330</v>
      </c>
      <c r="L14">
        <v>44412025</v>
      </c>
    </row>
    <row r="15" spans="1:16" x14ac:dyDescent="0.25">
      <c r="B15" t="str">
        <f t="shared" si="0"/>
        <v>KR103502G6C4KTBT</v>
      </c>
      <c r="C15" t="s">
        <v>6</v>
      </c>
      <c r="D15" t="s">
        <v>15</v>
      </c>
      <c r="F15" s="1">
        <v>2797500000</v>
      </c>
      <c r="G15" s="1">
        <f>SUM(Table13[[#This Row],[Buy]],Table13[[#This Row],[Sell]])</f>
        <v>2797500000</v>
      </c>
      <c r="J15" t="s">
        <v>23</v>
      </c>
      <c r="K15" s="1">
        <v>5156973842</v>
      </c>
      <c r="L15" s="2" t="s">
        <v>20</v>
      </c>
    </row>
    <row r="16" spans="1:16" x14ac:dyDescent="0.25">
      <c r="B16" t="str">
        <f t="shared" si="0"/>
        <v>KR103502G768KTBT</v>
      </c>
      <c r="C16" t="s">
        <v>7</v>
      </c>
      <c r="D16" t="s">
        <v>15</v>
      </c>
      <c r="E16" s="1">
        <v>-1419000000</v>
      </c>
      <c r="G16" s="1">
        <f>SUM(Table13[[#This Row],[Buy]],Table13[[#This Row],[Sell]])</f>
        <v>-1419000000</v>
      </c>
      <c r="J16" t="s">
        <v>23</v>
      </c>
      <c r="K16" s="1">
        <v>1495800150</v>
      </c>
      <c r="L16">
        <v>44321396</v>
      </c>
    </row>
    <row r="17" spans="1:16" x14ac:dyDescent="0.25">
      <c r="B17" t="str">
        <f t="shared" si="0"/>
        <v>KR103502G867KTBT</v>
      </c>
      <c r="C17" t="s">
        <v>8</v>
      </c>
      <c r="D17" t="s">
        <v>15</v>
      </c>
      <c r="F17" s="1">
        <v>351789225</v>
      </c>
      <c r="G17" s="1">
        <f>SUM(Table13[[#This Row],[Buy]],Table13[[#This Row],[Sell]])</f>
        <v>351789225</v>
      </c>
      <c r="J17" t="s">
        <v>23</v>
      </c>
      <c r="K17" s="1">
        <v>5091133908</v>
      </c>
      <c r="L17" s="2" t="s">
        <v>20</v>
      </c>
    </row>
    <row r="18" spans="1:16" x14ac:dyDescent="0.25">
      <c r="B18" t="str">
        <f t="shared" si="0"/>
        <v>KR103502GA34KTBT</v>
      </c>
      <c r="C18" t="s">
        <v>9</v>
      </c>
      <c r="D18" t="s">
        <v>15</v>
      </c>
      <c r="F18" s="1">
        <v>3953730000</v>
      </c>
      <c r="G18" s="1">
        <f>SUM(Table13[[#This Row],[Buy]],Table13[[#This Row],[Sell]])</f>
        <v>3953730000</v>
      </c>
      <c r="J18" t="s">
        <v>23</v>
      </c>
      <c r="K18" s="1">
        <v>3329227440</v>
      </c>
      <c r="L18" s="2" t="s">
        <v>20</v>
      </c>
    </row>
    <row r="19" spans="1:16" ht="31.5" x14ac:dyDescent="0.25">
      <c r="A19" s="7" t="s">
        <v>42</v>
      </c>
      <c r="B19" t="str">
        <f t="shared" si="0"/>
        <v>KR103502GC32KTBT</v>
      </c>
      <c r="C19" t="s">
        <v>10</v>
      </c>
      <c r="D19" t="s">
        <v>15</v>
      </c>
      <c r="E19" s="1">
        <v>-3918497400</v>
      </c>
      <c r="G19" s="1">
        <f>SUM(Table13[[#This Row],[Buy]],Table13[[#This Row],[Sell]])</f>
        <v>-3918497400</v>
      </c>
      <c r="I19">
        <v>302410</v>
      </c>
      <c r="J19" s="6" t="s">
        <v>32</v>
      </c>
      <c r="K19" s="1">
        <v>-13864315868</v>
      </c>
      <c r="L19" s="2" t="s">
        <v>20</v>
      </c>
      <c r="N19" s="5">
        <v>2020</v>
      </c>
      <c r="O19" s="1"/>
      <c r="P19" s="1">
        <f>ABS(G19)</f>
        <v>3918497400</v>
      </c>
    </row>
    <row r="20" spans="1:16" x14ac:dyDescent="0.25">
      <c r="A20" s="8"/>
      <c r="D20"/>
      <c r="G20" s="1"/>
      <c r="I20">
        <v>922810</v>
      </c>
      <c r="J20">
        <v>92200100</v>
      </c>
      <c r="L20" s="2"/>
      <c r="N20" s="5">
        <v>8700</v>
      </c>
      <c r="O20" s="1"/>
      <c r="P20" s="1">
        <f>ABS(G19)</f>
        <v>3918497400</v>
      </c>
    </row>
    <row r="21" spans="1:16" x14ac:dyDescent="0.25">
      <c r="A21" s="8"/>
      <c r="D21"/>
      <c r="G21" s="1"/>
      <c r="I21">
        <v>921910</v>
      </c>
      <c r="J21">
        <v>98900200</v>
      </c>
      <c r="L21" s="2"/>
      <c r="N21" s="5">
        <v>8701</v>
      </c>
      <c r="O21">
        <f>ABS(G19)</f>
        <v>3918497400</v>
      </c>
      <c r="P21" s="1"/>
    </row>
    <row r="22" spans="1:16" ht="31.5" x14ac:dyDescent="0.25">
      <c r="A22" s="7" t="s">
        <v>50</v>
      </c>
      <c r="B22" t="str">
        <f t="shared" si="0"/>
        <v>KR103502GD31KTBT</v>
      </c>
      <c r="C22" t="s">
        <v>11</v>
      </c>
      <c r="D22" t="s">
        <v>15</v>
      </c>
      <c r="E22" s="1">
        <v>-26209300000</v>
      </c>
      <c r="F22" s="1">
        <v>30782905000</v>
      </c>
      <c r="G22" s="1">
        <f>SUM(Table13[[#This Row],[Buy]],Table13[[#This Row],[Sell]])</f>
        <v>4573605000</v>
      </c>
      <c r="I22">
        <v>302410</v>
      </c>
      <c r="J22" t="s">
        <v>32</v>
      </c>
      <c r="K22" s="1">
        <v>-4677605000</v>
      </c>
      <c r="L22">
        <v>44310962</v>
      </c>
      <c r="N22" s="5">
        <v>2020</v>
      </c>
      <c r="O22">
        <f>ABS(SUM(G22,K22))</f>
        <v>104000000</v>
      </c>
    </row>
    <row r="23" spans="1:16" x14ac:dyDescent="0.25">
      <c r="A23" s="8"/>
      <c r="D23"/>
      <c r="G23" s="1"/>
      <c r="I23">
        <v>922810</v>
      </c>
      <c r="J23">
        <v>92100100</v>
      </c>
      <c r="N23" s="5">
        <v>8700</v>
      </c>
      <c r="O23">
        <f>ABS(SUM(G22,K22))</f>
        <v>104000000</v>
      </c>
    </row>
    <row r="24" spans="1:16" x14ac:dyDescent="0.25">
      <c r="A24" s="8"/>
      <c r="D24"/>
      <c r="G24" s="1"/>
      <c r="I24">
        <v>921910</v>
      </c>
      <c r="J24">
        <v>98900100</v>
      </c>
      <c r="N24" s="5">
        <v>8701</v>
      </c>
      <c r="P24">
        <f>ABS(SUM(G22,K22))</f>
        <v>104000000</v>
      </c>
    </row>
    <row r="25" spans="1:16" x14ac:dyDescent="0.25">
      <c r="B25" t="str">
        <f t="shared" si="0"/>
        <v>KR103502GD64KTBT</v>
      </c>
      <c r="C25" t="s">
        <v>12</v>
      </c>
      <c r="D25" t="s">
        <v>15</v>
      </c>
      <c r="E25" s="1">
        <v>-255608600000</v>
      </c>
      <c r="F25" s="1">
        <v>250793115000</v>
      </c>
      <c r="G25" s="1">
        <f>SUM(Table13[[#This Row],[Buy]],Table13[[#This Row],[Sell]])</f>
        <v>-4815485000</v>
      </c>
      <c r="J25" t="s">
        <v>23</v>
      </c>
      <c r="K25" s="1">
        <v>-4243344128</v>
      </c>
      <c r="L25">
        <v>44301797</v>
      </c>
    </row>
    <row r="26" spans="1:16" x14ac:dyDescent="0.25">
      <c r="C26" t="s">
        <v>13</v>
      </c>
      <c r="D26"/>
      <c r="E26" s="1">
        <f>SUM(E7:E25)</f>
        <v>-292176747400</v>
      </c>
      <c r="F26" s="1">
        <f>SUM(F7:F25)</f>
        <v>291699497409</v>
      </c>
      <c r="G26" s="1">
        <f>SUM(G7:G25)</f>
        <v>-477249991</v>
      </c>
    </row>
    <row r="31" spans="1:16" x14ac:dyDescent="0.25">
      <c r="J31" t="s">
        <v>38</v>
      </c>
    </row>
  </sheetData>
  <mergeCells count="4">
    <mergeCell ref="A8:A10"/>
    <mergeCell ref="J4:L4"/>
    <mergeCell ref="C4:G4"/>
    <mergeCell ref="N4:P4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B8D4D-BFA9-854B-8218-9387B2979AFB}">
  <sheetPr codeName="Sheet3"/>
  <dimension ref="B3:G21"/>
  <sheetViews>
    <sheetView workbookViewId="0">
      <selection activeCell="D6" sqref="D6"/>
    </sheetView>
  </sheetViews>
  <sheetFormatPr defaultColWidth="11" defaultRowHeight="15.75" x14ac:dyDescent="0.25"/>
  <cols>
    <col min="2" max="2" width="16" bestFit="1" customWidth="1"/>
    <col min="7" max="7" width="15.125" bestFit="1" customWidth="1"/>
  </cols>
  <sheetData>
    <row r="3" spans="2:7" x14ac:dyDescent="0.25">
      <c r="B3" t="s">
        <v>43</v>
      </c>
      <c r="D3" t="s">
        <v>44</v>
      </c>
    </row>
    <row r="5" spans="2:7" x14ac:dyDescent="0.25">
      <c r="B5" t="s">
        <v>45</v>
      </c>
      <c r="D5" t="s">
        <v>19</v>
      </c>
      <c r="E5" t="s">
        <v>39</v>
      </c>
      <c r="F5" t="s">
        <v>46</v>
      </c>
    </row>
    <row r="6" spans="2:7" x14ac:dyDescent="0.25">
      <c r="D6" t="s">
        <v>23</v>
      </c>
      <c r="E6">
        <v>3022210</v>
      </c>
      <c r="F6">
        <v>1020</v>
      </c>
      <c r="G6" t="s">
        <v>47</v>
      </c>
    </row>
    <row r="7" spans="2:7" x14ac:dyDescent="0.25">
      <c r="D7">
        <v>92100100</v>
      </c>
      <c r="E7">
        <v>921810</v>
      </c>
      <c r="F7">
        <v>8600</v>
      </c>
      <c r="G7" t="s">
        <v>47</v>
      </c>
    </row>
    <row r="8" spans="2:7" x14ac:dyDescent="0.25">
      <c r="D8">
        <v>98900100</v>
      </c>
      <c r="E8">
        <v>922910</v>
      </c>
      <c r="F8">
        <v>8601</v>
      </c>
      <c r="G8" t="s">
        <v>48</v>
      </c>
    </row>
    <row r="10" spans="2:7" x14ac:dyDescent="0.25">
      <c r="D10" t="s">
        <v>32</v>
      </c>
      <c r="E10">
        <v>302410</v>
      </c>
      <c r="F10">
        <v>2020</v>
      </c>
      <c r="G10" t="s">
        <v>47</v>
      </c>
    </row>
    <row r="11" spans="2:7" x14ac:dyDescent="0.25">
      <c r="D11">
        <v>92100100</v>
      </c>
      <c r="E11">
        <v>921810</v>
      </c>
      <c r="F11">
        <v>8600</v>
      </c>
      <c r="G11" t="s">
        <v>47</v>
      </c>
    </row>
    <row r="12" spans="2:7" x14ac:dyDescent="0.25">
      <c r="D12">
        <v>98900100</v>
      </c>
      <c r="E12">
        <v>922910</v>
      </c>
      <c r="F12">
        <v>8601</v>
      </c>
      <c r="G12" t="s">
        <v>48</v>
      </c>
    </row>
    <row r="14" spans="2:7" x14ac:dyDescent="0.25">
      <c r="B14" t="s">
        <v>49</v>
      </c>
      <c r="D14" t="s">
        <v>19</v>
      </c>
      <c r="E14" t="s">
        <v>39</v>
      </c>
      <c r="F14" t="s">
        <v>46</v>
      </c>
    </row>
    <row r="15" spans="2:7" x14ac:dyDescent="0.25">
      <c r="D15" t="s">
        <v>23</v>
      </c>
      <c r="E15">
        <v>302210</v>
      </c>
      <c r="F15">
        <v>1020</v>
      </c>
      <c r="G15" t="s">
        <v>48</v>
      </c>
    </row>
    <row r="16" spans="2:7" x14ac:dyDescent="0.25">
      <c r="D16">
        <v>92200100</v>
      </c>
      <c r="E16">
        <v>922810</v>
      </c>
      <c r="F16">
        <v>8700</v>
      </c>
      <c r="G16" t="s">
        <v>47</v>
      </c>
    </row>
    <row r="17" spans="4:7" x14ac:dyDescent="0.25">
      <c r="D17">
        <v>98900200</v>
      </c>
      <c r="E17">
        <v>921910</v>
      </c>
      <c r="F17">
        <v>8701</v>
      </c>
      <c r="G17" t="s">
        <v>47</v>
      </c>
    </row>
    <row r="19" spans="4:7" x14ac:dyDescent="0.25">
      <c r="D19" t="s">
        <v>32</v>
      </c>
      <c r="E19">
        <v>302410</v>
      </c>
      <c r="F19">
        <v>2020</v>
      </c>
      <c r="G19" t="s">
        <v>48</v>
      </c>
    </row>
    <row r="20" spans="4:7" x14ac:dyDescent="0.25">
      <c r="D20">
        <v>92200100</v>
      </c>
      <c r="E20">
        <v>922810</v>
      </c>
      <c r="G20" t="s">
        <v>47</v>
      </c>
    </row>
    <row r="21" spans="4:7" x14ac:dyDescent="0.25">
      <c r="D21">
        <v>98900200</v>
      </c>
      <c r="E21">
        <v>921910</v>
      </c>
      <c r="G2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Adjustment</vt:lpstr>
      <vt:lpstr>Adjustment result</vt:lpstr>
      <vt:lpstr>requirement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llaw</cp:lastModifiedBy>
  <dcterms:created xsi:type="dcterms:W3CDTF">2023-09-12T14:14:40Z</dcterms:created>
  <dcterms:modified xsi:type="dcterms:W3CDTF">2023-09-20T01:07:46Z</dcterms:modified>
</cp:coreProperties>
</file>